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面试成绩及总成绩" sheetId="1" r:id="rId1"/>
  </sheets>
  <definedNames/>
  <calcPr fullCalcOnLoad="1"/>
</workbook>
</file>

<file path=xl/sharedStrings.xml><?xml version="1.0" encoding="utf-8"?>
<sst xmlns="http://schemas.openxmlformats.org/spreadsheetml/2006/main" count="21" uniqueCount="13">
  <si>
    <t>伊金霍洛旗天骄创投运营有限公司招聘专业技术人员拟聘用人员名单 </t>
  </si>
  <si>
    <t>序号</t>
  </si>
  <si>
    <t>岗位名称</t>
  </si>
  <si>
    <t>姓名</t>
  </si>
  <si>
    <t>准考证号</t>
  </si>
  <si>
    <t>性别</t>
  </si>
  <si>
    <t>抽签序号</t>
  </si>
  <si>
    <t>笔试原始成绩</t>
  </si>
  <si>
    <t>笔试原始成绩*60%</t>
  </si>
  <si>
    <t>面试原始成绩</t>
  </si>
  <si>
    <t>面试原始成绩*40%</t>
  </si>
  <si>
    <t>总成绩</t>
  </si>
  <si>
    <t>财务人员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</si>
</sst>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5">
    <xf numFmtId="0" fontId="0" fillId="0" borderId="0" xfId="0" applyFont="1" applyAlignment="1">
      <alignment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4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0" fillId="33" borderId="9" xfId="0" applyFont="1" applyFill="1"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41" fillId="33" borderId="9" xfId="0" applyFont="1" applyFill="1" applyBorder="1" applyAlignment="1" applyProtection="1">
      <alignment horizontal="center" vertical="center"/>
      <protection locked="0"/>
    </xf>
    <xf numFmtId="176" fontId="0" fillId="33" borderId="9" xfId="0" applyNumberForma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1" fillId="0" borderId="9" xfId="0" applyFont="1" applyFill="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zoomScale="85" zoomScaleNormal="85" workbookViewId="0" topLeftCell="A1">
      <selection activeCell="N16" sqref="N16"/>
    </sheetView>
  </sheetViews>
  <sheetFormatPr defaultColWidth="9.00390625" defaultRowHeight="21.75" customHeight="1"/>
  <cols>
    <col min="1" max="1" width="8.8515625" style="3" customWidth="1"/>
    <col min="2" max="2" width="16.00390625" style="4" customWidth="1"/>
    <col min="3" max="3" width="12.8515625" style="4" customWidth="1"/>
    <col min="4" max="4" width="16.7109375" style="4" customWidth="1"/>
    <col min="5" max="5" width="9.00390625" style="4" customWidth="1"/>
    <col min="6" max="6" width="10.00390625" style="4" customWidth="1"/>
    <col min="7" max="7" width="13.57421875" style="4" customWidth="1"/>
    <col min="8" max="8" width="17.421875" style="4" customWidth="1"/>
    <col min="9" max="9" width="12.8515625" style="4" customWidth="1"/>
    <col min="10" max="10" width="17.421875" style="4" customWidth="1"/>
    <col min="11" max="16384" width="9.00390625" style="4" customWidth="1"/>
  </cols>
  <sheetData>
    <row r="1" spans="1:11" ht="31.5" customHeight="1">
      <c r="A1" s="5" t="s">
        <v>0</v>
      </c>
      <c r="B1" s="5"/>
      <c r="C1" s="5"/>
      <c r="D1" s="5"/>
      <c r="E1" s="5"/>
      <c r="F1" s="5"/>
      <c r="G1" s="5"/>
      <c r="H1" s="5"/>
      <c r="I1" s="5"/>
      <c r="J1" s="5"/>
      <c r="K1" s="5"/>
    </row>
    <row r="2" spans="1:11" s="1" customFormat="1" ht="21.75" customHeight="1">
      <c r="A2" s="6" t="s">
        <v>1</v>
      </c>
      <c r="B2" s="7" t="s">
        <v>2</v>
      </c>
      <c r="C2" s="7" t="s">
        <v>3</v>
      </c>
      <c r="D2" s="7" t="s">
        <v>4</v>
      </c>
      <c r="E2" s="7" t="s">
        <v>5</v>
      </c>
      <c r="F2" s="8" t="s">
        <v>6</v>
      </c>
      <c r="G2" s="9" t="s">
        <v>7</v>
      </c>
      <c r="H2" s="9" t="s">
        <v>8</v>
      </c>
      <c r="I2" s="9" t="s">
        <v>9</v>
      </c>
      <c r="J2" s="9" t="s">
        <v>10</v>
      </c>
      <c r="K2" s="9" t="s">
        <v>11</v>
      </c>
    </row>
    <row r="3" spans="1:11" s="2" customFormat="1" ht="21.75" customHeight="1">
      <c r="A3" s="10">
        <v>1</v>
      </c>
      <c r="B3" s="11" t="s">
        <v>12</v>
      </c>
      <c r="C3" s="12" t="str">
        <f>"杨茹"</f>
        <v>杨茹</v>
      </c>
      <c r="D3" s="12" t="str">
        <f>"23001010122"</f>
        <v>23001010122</v>
      </c>
      <c r="E3" s="12" t="str">
        <f>"女"</f>
        <v>女</v>
      </c>
      <c r="F3" s="13">
        <v>11</v>
      </c>
      <c r="G3" s="14">
        <v>73.2</v>
      </c>
      <c r="H3" s="15">
        <f aca="true" t="shared" si="0" ref="H3:H10">G3*0.6</f>
        <v>43.92</v>
      </c>
      <c r="I3" s="22">
        <v>83</v>
      </c>
      <c r="J3" s="15">
        <f aca="true" t="shared" si="1" ref="J3:J10">I3*0.4</f>
        <v>33.2</v>
      </c>
      <c r="K3" s="15">
        <f aca="true" t="shared" si="2" ref="K3:K10">H3+J3</f>
        <v>77.12</v>
      </c>
    </row>
    <row r="4" spans="1:11" s="2" customFormat="1" ht="21.75" customHeight="1">
      <c r="A4" s="10">
        <v>2</v>
      </c>
      <c r="B4" s="11" t="s">
        <v>12</v>
      </c>
      <c r="C4" s="12" t="str">
        <f>"张智媛"</f>
        <v>张智媛</v>
      </c>
      <c r="D4" s="12" t="str">
        <f>"23001010112"</f>
        <v>23001010112</v>
      </c>
      <c r="E4" s="12" t="str">
        <f>"女"</f>
        <v>女</v>
      </c>
      <c r="F4" s="13">
        <v>25</v>
      </c>
      <c r="G4" s="14">
        <v>69</v>
      </c>
      <c r="H4" s="15">
        <f t="shared" si="0"/>
        <v>41.4</v>
      </c>
      <c r="I4" s="22">
        <v>88.67</v>
      </c>
      <c r="J4" s="15">
        <f t="shared" si="1"/>
        <v>35.468</v>
      </c>
      <c r="K4" s="15">
        <f t="shared" si="2"/>
        <v>76.868</v>
      </c>
    </row>
    <row r="5" spans="1:11" s="2" customFormat="1" ht="21.75" customHeight="1">
      <c r="A5" s="10">
        <v>3</v>
      </c>
      <c r="B5" s="11" t="s">
        <v>12</v>
      </c>
      <c r="C5" s="12" t="str">
        <f>"李惠芳"</f>
        <v>李惠芳</v>
      </c>
      <c r="D5" s="12" t="str">
        <f>"23001010230"</f>
        <v>23001010230</v>
      </c>
      <c r="E5" s="12" t="str">
        <f>"女"</f>
        <v>女</v>
      </c>
      <c r="F5" s="13">
        <v>27</v>
      </c>
      <c r="G5" s="14">
        <v>71.2</v>
      </c>
      <c r="H5" s="15">
        <f t="shared" si="0"/>
        <v>42.72</v>
      </c>
      <c r="I5" s="22">
        <v>84.33</v>
      </c>
      <c r="J5" s="15">
        <f t="shared" si="1"/>
        <v>33.732</v>
      </c>
      <c r="K5" s="15">
        <f t="shared" si="2"/>
        <v>76.452</v>
      </c>
    </row>
    <row r="6" spans="1:11" s="2" customFormat="1" ht="21.75" customHeight="1">
      <c r="A6" s="10">
        <v>4</v>
      </c>
      <c r="B6" s="11" t="s">
        <v>12</v>
      </c>
      <c r="C6" s="12" t="str">
        <f>"张起萌"</f>
        <v>张起萌</v>
      </c>
      <c r="D6" s="12" t="str">
        <f>"23001010224"</f>
        <v>23001010224</v>
      </c>
      <c r="E6" s="12" t="str">
        <f>"男"</f>
        <v>男</v>
      </c>
      <c r="F6" s="13">
        <v>13</v>
      </c>
      <c r="G6" s="14">
        <v>68.9</v>
      </c>
      <c r="H6" s="15">
        <f t="shared" si="0"/>
        <v>41.34</v>
      </c>
      <c r="I6" s="22">
        <v>87.33</v>
      </c>
      <c r="J6" s="15">
        <f t="shared" si="1"/>
        <v>34.932</v>
      </c>
      <c r="K6" s="15">
        <f t="shared" si="2"/>
        <v>76.272</v>
      </c>
    </row>
    <row r="7" spans="1:11" s="2" customFormat="1" ht="21.75" customHeight="1">
      <c r="A7" s="10">
        <v>5</v>
      </c>
      <c r="B7" s="11" t="s">
        <v>12</v>
      </c>
      <c r="C7" s="12" t="str">
        <f>"白玉芳"</f>
        <v>白玉芳</v>
      </c>
      <c r="D7" s="12" t="str">
        <f>"23001010124"</f>
        <v>23001010124</v>
      </c>
      <c r="E7" s="12" t="str">
        <f>"女"</f>
        <v>女</v>
      </c>
      <c r="F7" s="13">
        <v>4</v>
      </c>
      <c r="G7" s="14">
        <v>70.3</v>
      </c>
      <c r="H7" s="15">
        <f t="shared" si="0"/>
        <v>42.18</v>
      </c>
      <c r="I7" s="22">
        <v>84</v>
      </c>
      <c r="J7" s="15">
        <f t="shared" si="1"/>
        <v>33.6</v>
      </c>
      <c r="K7" s="15">
        <f t="shared" si="2"/>
        <v>75.78</v>
      </c>
    </row>
    <row r="8" spans="1:11" s="2" customFormat="1" ht="21.75" customHeight="1">
      <c r="A8" s="10">
        <v>6</v>
      </c>
      <c r="B8" s="11" t="s">
        <v>12</v>
      </c>
      <c r="C8" s="12" t="str">
        <f>"廉禾伊"</f>
        <v>廉禾伊</v>
      </c>
      <c r="D8" s="12" t="str">
        <f>"23001010223"</f>
        <v>23001010223</v>
      </c>
      <c r="E8" s="12" t="str">
        <f>"女"</f>
        <v>女</v>
      </c>
      <c r="F8" s="13">
        <v>1</v>
      </c>
      <c r="G8" s="14">
        <v>69</v>
      </c>
      <c r="H8" s="15">
        <f t="shared" si="0"/>
        <v>41.4</v>
      </c>
      <c r="I8" s="22">
        <v>83.67</v>
      </c>
      <c r="J8" s="15">
        <f t="shared" si="1"/>
        <v>33.468</v>
      </c>
      <c r="K8" s="15">
        <f t="shared" si="2"/>
        <v>74.868</v>
      </c>
    </row>
    <row r="9" spans="1:11" s="2" customFormat="1" ht="21.75" customHeight="1">
      <c r="A9" s="10">
        <v>7</v>
      </c>
      <c r="B9" s="11" t="s">
        <v>12</v>
      </c>
      <c r="C9" s="12" t="str">
        <f>"哈斯塔娜"</f>
        <v>哈斯塔娜</v>
      </c>
      <c r="D9" s="12" t="str">
        <f>"23001010323"</f>
        <v>23001010323</v>
      </c>
      <c r="E9" s="12" t="str">
        <f>"女"</f>
        <v>女</v>
      </c>
      <c r="F9" s="13">
        <v>16</v>
      </c>
      <c r="G9" s="14">
        <v>68.4</v>
      </c>
      <c r="H9" s="15">
        <f t="shared" si="0"/>
        <v>41.04</v>
      </c>
      <c r="I9" s="22">
        <v>83</v>
      </c>
      <c r="J9" s="15">
        <f t="shared" si="1"/>
        <v>33.2</v>
      </c>
      <c r="K9" s="15">
        <f t="shared" si="2"/>
        <v>74.24000000000001</v>
      </c>
    </row>
    <row r="10" spans="1:11" ht="21.75" customHeight="1">
      <c r="A10" s="10">
        <v>8</v>
      </c>
      <c r="B10" s="16" t="s">
        <v>12</v>
      </c>
      <c r="C10" s="17" t="str">
        <f>"弓滨赫"</f>
        <v>弓滨赫</v>
      </c>
      <c r="D10" s="17" t="str">
        <f>"23001010212"</f>
        <v>23001010212</v>
      </c>
      <c r="E10" s="17" t="str">
        <f>"男"</f>
        <v>男</v>
      </c>
      <c r="F10" s="18">
        <v>3</v>
      </c>
      <c r="G10" s="19">
        <v>65.5</v>
      </c>
      <c r="H10" s="20">
        <f t="shared" si="0"/>
        <v>39.3</v>
      </c>
      <c r="I10" s="23">
        <v>85</v>
      </c>
      <c r="J10" s="20">
        <f t="shared" si="1"/>
        <v>34</v>
      </c>
      <c r="K10" s="20">
        <f t="shared" si="2"/>
        <v>73.3</v>
      </c>
    </row>
    <row r="11" spans="1:11" ht="21.75" customHeight="1">
      <c r="A11" s="10">
        <v>9</v>
      </c>
      <c r="B11" s="16" t="s">
        <v>12</v>
      </c>
      <c r="C11" s="17" t="str">
        <f>"刘凯波"</f>
        <v>刘凯波</v>
      </c>
      <c r="D11" s="17" t="str">
        <f>"23001010330"</f>
        <v>23001010330</v>
      </c>
      <c r="E11" s="17" t="str">
        <f>"女"</f>
        <v>女</v>
      </c>
      <c r="F11" s="18">
        <v>7</v>
      </c>
      <c r="G11" s="19">
        <v>67.9</v>
      </c>
      <c r="H11" s="20">
        <f aca="true" t="shared" si="3" ref="H11:H26">G11*0.6</f>
        <v>40.74</v>
      </c>
      <c r="I11" s="23">
        <v>81</v>
      </c>
      <c r="J11" s="20">
        <f aca="true" t="shared" si="4" ref="J11:J26">I11*0.4</f>
        <v>32.4</v>
      </c>
      <c r="K11" s="20">
        <f aca="true" t="shared" si="5" ref="K11:K26">H11+J11</f>
        <v>73.14</v>
      </c>
    </row>
    <row r="14" spans="3:10" ht="21.75" customHeight="1">
      <c r="C14" s="21"/>
      <c r="J14" s="24"/>
    </row>
  </sheetData>
  <sheetProtection sheet="1" objects="1" selectLockedCells="1" selectUnlockedCells="1"/>
  <mergeCells count="1">
    <mergeCell ref="A1:K1"/>
  </mergeCells>
  <printOptions/>
  <pageMargins left="0.75" right="0.75" top="1" bottom="1" header="0.5" footer="0.5"/>
  <pageSetup fitToHeight="1" fitToWidth="1" horizontalDpi="600" verticalDpi="600" orientation="portrait"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2022-09-17T06:44:39Z</cp:lastPrinted>
  <dcterms:created xsi:type="dcterms:W3CDTF">2022-09-13T07:14:30Z</dcterms:created>
  <dcterms:modified xsi:type="dcterms:W3CDTF">2023-02-22T00:45:28Z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D4DD2C140A854DC2BA790A1014CD149F</vt:lpwstr>
  </property>
  <property fmtid="{D5CDD505-2E9C-101B-9397-08002B2CF9AE}" pid="4" name="KSOProductBuildV">
    <vt:lpwstr>2052-11.1.0.13703</vt:lpwstr>
  </property>
</Properties>
</file>